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915" windowHeight="85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20" i="1"/>
  <c r="F21"/>
  <c r="F22"/>
  <c r="F23"/>
  <c r="F24"/>
  <c r="F25"/>
  <c r="F26"/>
  <c r="F19"/>
  <c r="J10"/>
  <c r="F9"/>
  <c r="F10"/>
  <c r="F11"/>
  <c r="F12"/>
  <c r="F13"/>
  <c r="F14"/>
  <c r="F15"/>
  <c r="F8"/>
  <c r="E9"/>
  <c r="H9" s="1"/>
  <c r="E10"/>
  <c r="H10" s="1"/>
  <c r="E11"/>
  <c r="H11" s="1"/>
  <c r="E12"/>
  <c r="H12" s="1"/>
  <c r="E13"/>
  <c r="H13" s="1"/>
  <c r="E14"/>
  <c r="I25" s="1"/>
  <c r="E15"/>
  <c r="H15" s="1"/>
  <c r="E8"/>
  <c r="I8" s="1"/>
  <c r="H26" l="1"/>
  <c r="G26"/>
  <c r="G14"/>
  <c r="J25"/>
  <c r="H14"/>
  <c r="G25"/>
  <c r="I14"/>
  <c r="H25"/>
  <c r="J14"/>
  <c r="G23"/>
  <c r="I12"/>
  <c r="H23"/>
  <c r="G21"/>
  <c r="G22"/>
  <c r="H22"/>
  <c r="J19"/>
  <c r="I19"/>
  <c r="G19"/>
  <c r="G8"/>
  <c r="H24"/>
  <c r="I13"/>
  <c r="G10"/>
  <c r="H19"/>
  <c r="I26"/>
  <c r="I24"/>
  <c r="I23"/>
  <c r="I22"/>
  <c r="I21"/>
  <c r="G24"/>
  <c r="H21"/>
  <c r="J13"/>
  <c r="I10"/>
  <c r="H8"/>
  <c r="J26"/>
  <c r="J24"/>
  <c r="J23"/>
  <c r="J22"/>
  <c r="J21"/>
  <c r="H20"/>
  <c r="I9"/>
  <c r="I20"/>
  <c r="J9"/>
  <c r="G20"/>
  <c r="J20"/>
  <c r="I15"/>
  <c r="I11"/>
  <c r="J15"/>
  <c r="J12"/>
  <c r="J11"/>
  <c r="J8"/>
  <c r="G15"/>
  <c r="G13"/>
  <c r="G12"/>
  <c r="G11"/>
  <c r="G9"/>
</calcChain>
</file>

<file path=xl/sharedStrings.xml><?xml version="1.0" encoding="utf-8"?>
<sst xmlns="http://schemas.openxmlformats.org/spreadsheetml/2006/main" count="38" uniqueCount="34">
  <si>
    <t>Kollektorbez.</t>
  </si>
  <si>
    <t>Top FK</t>
  </si>
  <si>
    <t>Jahresertr. (Brutto)</t>
  </si>
  <si>
    <t>Bruttofläche</t>
  </si>
  <si>
    <t>Kol.Kosten/m²</t>
  </si>
  <si>
    <t>kWh per eingetr. Laufzeit</t>
  </si>
  <si>
    <t>Kollektorkosten gesamt</t>
  </si>
  <si>
    <t>Preis aktuell</t>
  </si>
  <si>
    <t xml:space="preserve">Preis leichter Anstieg </t>
  </si>
  <si>
    <t>Preis mittlerer Anstieg</t>
  </si>
  <si>
    <t>Preis hoher Anstieg</t>
  </si>
  <si>
    <t>Medium</t>
  </si>
  <si>
    <t>Anlagenkosten (ohne Kollektor)</t>
  </si>
  <si>
    <t xml:space="preserve">Angaben zur Simulation </t>
  </si>
  <si>
    <t>Solartirol Amortisationstool</t>
  </si>
  <si>
    <t>Aufpreis</t>
  </si>
  <si>
    <t>TOP VRK</t>
  </si>
  <si>
    <t>Billig VRK</t>
  </si>
  <si>
    <t>Berechnungen (keine Eingabe</t>
  </si>
  <si>
    <t>Eingaben</t>
  </si>
  <si>
    <t>Gewinn. bei. akt.Preis (€)</t>
  </si>
  <si>
    <t>Gewinn leichter Anstieg (€)</t>
  </si>
  <si>
    <t>Gewinn mittlerer Anstieg (E)</t>
  </si>
  <si>
    <t>Gewinn hoher Anstieg (€)</t>
  </si>
  <si>
    <t>Berechnungszeitraum 1 (J)</t>
  </si>
  <si>
    <t>Berechnungszeitraum  (J)</t>
  </si>
  <si>
    <t>durchschnittliche Kosten der ext.Energie  innerhalb der eingetragenen Laufzeit (€/kWh)</t>
  </si>
  <si>
    <t>Öl</t>
  </si>
  <si>
    <t>Standard FK 21m²</t>
  </si>
  <si>
    <t>Billig FK 24m²</t>
  </si>
  <si>
    <t>Billig FK 17,4m²</t>
  </si>
  <si>
    <t>Billig FK 19,6m²</t>
  </si>
  <si>
    <t>Billig FK 28,3m²</t>
  </si>
  <si>
    <t xml:space="preserve">HÜ Solaranlage Würzburg !  mit 2000L Puffer (ca.90L/m²) / Südausrichtung/ 60° Neigung / gut gedämmtes Gebäude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</si>
</sst>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" fontId="4" fillId="11" borderId="30" xfId="0" applyNumberFormat="1" applyFont="1" applyFill="1" applyBorder="1" applyAlignment="1">
      <alignment horizontal="center"/>
    </xf>
    <xf numFmtId="1" fontId="4" fillId="11" borderId="8" xfId="0" applyNumberFormat="1" applyFont="1" applyFill="1" applyBorder="1" applyAlignment="1">
      <alignment horizontal="center"/>
    </xf>
    <xf numFmtId="1" fontId="4" fillId="11" borderId="31" xfId="0" applyNumberFormat="1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8" fillId="10" borderId="37" xfId="0" applyFon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 wrapText="1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7" borderId="7" xfId="0" applyNumberFormat="1" applyFont="1" applyFill="1" applyBorder="1" applyAlignment="1">
      <alignment horizontal="center"/>
    </xf>
    <xf numFmtId="1" fontId="4" fillId="7" borderId="2" xfId="0" applyNumberFormat="1" applyFont="1" applyFill="1" applyBorder="1" applyAlignment="1">
      <alignment horizontal="center"/>
    </xf>
    <xf numFmtId="1" fontId="4" fillId="11" borderId="46" xfId="0" applyNumberFormat="1" applyFont="1" applyFill="1" applyBorder="1" applyAlignment="1">
      <alignment horizontal="center"/>
    </xf>
    <xf numFmtId="1" fontId="4" fillId="11" borderId="41" xfId="0" applyNumberFormat="1" applyFont="1" applyFill="1" applyBorder="1" applyAlignment="1">
      <alignment horizontal="center"/>
    </xf>
    <xf numFmtId="1" fontId="4" fillId="11" borderId="47" xfId="0" applyNumberFormat="1" applyFont="1" applyFill="1" applyBorder="1" applyAlignment="1">
      <alignment horizontal="center"/>
    </xf>
    <xf numFmtId="1" fontId="4" fillId="11" borderId="36" xfId="0" applyNumberFormat="1" applyFont="1" applyFill="1" applyBorder="1" applyAlignment="1">
      <alignment horizontal="center"/>
    </xf>
    <xf numFmtId="1" fontId="4" fillId="11" borderId="37" xfId="0" applyNumberFormat="1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11" borderId="39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1" fontId="4" fillId="11" borderId="4" xfId="0" applyNumberFormat="1" applyFont="1" applyFill="1" applyBorder="1" applyAlignment="1">
      <alignment horizontal="center"/>
    </xf>
    <xf numFmtId="1" fontId="4" fillId="11" borderId="4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5" borderId="21" xfId="0" applyFont="1" applyFill="1" applyBorder="1" applyAlignment="1"/>
    <xf numFmtId="0" fontId="0" fillId="5" borderId="0" xfId="0" applyFill="1" applyAlignment="1">
      <alignment horizontal="center"/>
    </xf>
    <xf numFmtId="0" fontId="4" fillId="8" borderId="32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0" fillId="5" borderId="0" xfId="0" applyFill="1" applyAlignment="1"/>
    <xf numFmtId="0" fontId="1" fillId="12" borderId="19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Standard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F8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A2" sqref="A2:G2"/>
    </sheetView>
  </sheetViews>
  <sheetFormatPr baseColWidth="10" defaultRowHeight="15"/>
  <cols>
    <col min="1" max="1" width="14.7109375" style="1" customWidth="1"/>
    <col min="2" max="2" width="15.5703125" style="1" customWidth="1"/>
    <col min="3" max="3" width="10.5703125" style="1" customWidth="1"/>
    <col min="4" max="4" width="12.140625" style="1" customWidth="1"/>
    <col min="5" max="5" width="19.28515625" style="1" customWidth="1"/>
    <col min="6" max="6" width="20.28515625" style="1" customWidth="1"/>
    <col min="7" max="7" width="18.5703125" style="1" customWidth="1"/>
    <col min="8" max="8" width="20.5703125" style="1" customWidth="1"/>
    <col min="9" max="9" width="21" style="1" customWidth="1"/>
    <col min="10" max="10" width="18.7109375" style="1" customWidth="1"/>
    <col min="11" max="11" width="9.42578125" style="1" customWidth="1"/>
    <col min="12" max="16384" width="11.42578125" style="1"/>
  </cols>
  <sheetData>
    <row r="1" spans="1:14" ht="18.75">
      <c r="A1" s="62" t="s">
        <v>13</v>
      </c>
      <c r="B1" s="63"/>
      <c r="C1" s="63"/>
      <c r="D1" s="63"/>
      <c r="E1" s="63"/>
      <c r="F1" s="63"/>
      <c r="G1" s="64"/>
      <c r="H1" s="50" t="s">
        <v>14</v>
      </c>
      <c r="I1" s="51"/>
      <c r="J1" s="51"/>
      <c r="K1" s="52"/>
      <c r="L1" s="42"/>
      <c r="M1" s="42"/>
    </row>
    <row r="2" spans="1:14" ht="15" customHeight="1" thickBot="1">
      <c r="A2" s="105" t="s">
        <v>33</v>
      </c>
      <c r="B2" s="106"/>
      <c r="C2" s="106"/>
      <c r="D2" s="106"/>
      <c r="E2" s="106"/>
      <c r="F2" s="106"/>
      <c r="G2" s="107"/>
      <c r="H2" s="53"/>
      <c r="I2" s="54"/>
      <c r="J2" s="54"/>
      <c r="K2" s="55"/>
      <c r="L2" s="42"/>
      <c r="M2" s="42"/>
    </row>
    <row r="3" spans="1:14" ht="15" customHeight="1">
      <c r="A3" s="58" t="s">
        <v>12</v>
      </c>
      <c r="B3" s="59"/>
      <c r="C3" s="65"/>
      <c r="D3" s="66"/>
      <c r="E3" s="67"/>
      <c r="F3" s="88" t="s">
        <v>11</v>
      </c>
      <c r="G3" s="82" t="s">
        <v>26</v>
      </c>
      <c r="H3" s="83"/>
      <c r="I3" s="83"/>
      <c r="J3" s="84"/>
      <c r="K3" s="48" t="s">
        <v>15</v>
      </c>
      <c r="L3" s="42"/>
      <c r="M3" s="42"/>
    </row>
    <row r="4" spans="1:14" ht="15" customHeight="1" thickBot="1">
      <c r="A4" s="60">
        <v>6000</v>
      </c>
      <c r="B4" s="61"/>
      <c r="C4" s="68"/>
      <c r="D4" s="69"/>
      <c r="E4" s="70"/>
      <c r="F4" s="89"/>
      <c r="G4" s="85"/>
      <c r="H4" s="86"/>
      <c r="I4" s="86"/>
      <c r="J4" s="87"/>
      <c r="K4" s="48"/>
      <c r="L4" s="42"/>
      <c r="M4" s="42"/>
    </row>
    <row r="5" spans="1:14" ht="14.25" customHeight="1" thickBot="1">
      <c r="A5" s="74" t="s">
        <v>24</v>
      </c>
      <c r="B5" s="75"/>
      <c r="C5" s="68"/>
      <c r="D5" s="69"/>
      <c r="E5" s="70"/>
      <c r="F5" s="90" t="s">
        <v>27</v>
      </c>
      <c r="G5" s="43" t="s">
        <v>7</v>
      </c>
      <c r="H5" s="44" t="s">
        <v>8</v>
      </c>
      <c r="I5" s="45" t="s">
        <v>9</v>
      </c>
      <c r="J5" s="46" t="s">
        <v>10</v>
      </c>
      <c r="K5" s="48"/>
      <c r="L5" s="42"/>
      <c r="M5" s="42"/>
    </row>
    <row r="6" spans="1:14" ht="15" customHeight="1" thickBot="1">
      <c r="A6" s="56">
        <v>15</v>
      </c>
      <c r="B6" s="57"/>
      <c r="C6" s="71"/>
      <c r="D6" s="72"/>
      <c r="E6" s="73"/>
      <c r="F6" s="91"/>
      <c r="G6" s="17">
        <v>8.5000000000000006E-2</v>
      </c>
      <c r="H6" s="18">
        <v>9.2999999999999999E-2</v>
      </c>
      <c r="I6" s="18">
        <v>0.1</v>
      </c>
      <c r="J6" s="19">
        <v>0.11</v>
      </c>
      <c r="K6" s="48"/>
      <c r="L6" s="42"/>
      <c r="M6" s="42"/>
    </row>
    <row r="7" spans="1:14" s="2" customFormat="1" ht="15.75" thickBot="1">
      <c r="A7" s="22" t="s">
        <v>0</v>
      </c>
      <c r="B7" s="20" t="s">
        <v>2</v>
      </c>
      <c r="C7" s="20" t="s">
        <v>3</v>
      </c>
      <c r="D7" s="20" t="s">
        <v>4</v>
      </c>
      <c r="E7" s="20" t="s">
        <v>6</v>
      </c>
      <c r="F7" s="21" t="s">
        <v>5</v>
      </c>
      <c r="G7" s="13" t="s">
        <v>20</v>
      </c>
      <c r="H7" s="14" t="s">
        <v>21</v>
      </c>
      <c r="I7" s="15" t="s">
        <v>22</v>
      </c>
      <c r="J7" s="16" t="s">
        <v>23</v>
      </c>
      <c r="K7" s="49"/>
      <c r="L7" s="42"/>
      <c r="M7" s="42"/>
      <c r="N7" s="1"/>
    </row>
    <row r="8" spans="1:14">
      <c r="A8" s="23" t="s">
        <v>1</v>
      </c>
      <c r="B8" s="3">
        <v>316.10000000000002</v>
      </c>
      <c r="C8" s="3">
        <v>20.87</v>
      </c>
      <c r="D8" s="3">
        <v>360</v>
      </c>
      <c r="E8" s="4">
        <f>C8*D8</f>
        <v>7513.2000000000007</v>
      </c>
      <c r="F8" s="5">
        <f>B8*$A$6</f>
        <v>4741.5</v>
      </c>
      <c r="G8" s="10">
        <f>IF(A8&gt;"",(B8*C8*$G$6*$A$6)-(E8+K8+$A$4),"")</f>
        <v>-5102.0160749999995</v>
      </c>
      <c r="H8" s="11">
        <f>IF(A8&gt;"",(B8*C8*$H$6*$A$6)-(E8+K8+$A$4),"")</f>
        <v>-4310.3752349999995</v>
      </c>
      <c r="I8" s="11">
        <f>IF(A8&gt;"",(B8*C8*$I$6*$A$6)-(E8+K8+$A$4),"")</f>
        <v>-3617.6894999999986</v>
      </c>
      <c r="J8" s="12">
        <f>IF(A8&gt;"",(B8*C8*$J$6*$A$6)-(E8+K8+$A$4),"")</f>
        <v>-2628.1384500000004</v>
      </c>
      <c r="K8" s="8"/>
      <c r="L8" s="42"/>
      <c r="M8" s="42"/>
    </row>
    <row r="9" spans="1:14">
      <c r="A9" s="23" t="s">
        <v>16</v>
      </c>
      <c r="B9" s="3">
        <v>323.89999999999998</v>
      </c>
      <c r="C9" s="3">
        <v>21.25</v>
      </c>
      <c r="D9" s="104">
        <v>720</v>
      </c>
      <c r="E9" s="4">
        <f t="shared" ref="E9:E15" si="0">C9*D9</f>
        <v>15300</v>
      </c>
      <c r="F9" s="5">
        <f t="shared" ref="F9:F15" si="1">B9*$A$6</f>
        <v>4858.5</v>
      </c>
      <c r="G9" s="10">
        <f t="shared" ref="G9:G15" si="2">IF(A9&gt;"",(B9*C9*$G$6*$A$6)-(E9+K9+$A$4),"")</f>
        <v>-12524.334375</v>
      </c>
      <c r="H9" s="11">
        <f t="shared" ref="H9:H15" si="3">IF(A9&gt;"",(B9*C9*$H$6*$A$6)-(E9+K9+$A$4),"")</f>
        <v>-11698.389375000001</v>
      </c>
      <c r="I9" s="11">
        <f t="shared" ref="I9:I15" si="4">IF(A9&gt;"",(B9*C9*$I$6*$A$6)-(E9+K9+$A$4),"")</f>
        <v>-10975.687500000002</v>
      </c>
      <c r="J9" s="12">
        <f t="shared" ref="J9:J15" si="5">IF(A9&gt;"",(B9*C9*$J$6*$A$6)-(E9+K9+$A$4),"")</f>
        <v>-9943.2562500000004</v>
      </c>
      <c r="K9" s="8"/>
      <c r="L9" s="42"/>
      <c r="M9" s="42"/>
    </row>
    <row r="10" spans="1:14">
      <c r="A10" s="23" t="s">
        <v>17</v>
      </c>
      <c r="B10" s="3">
        <v>231.7</v>
      </c>
      <c r="C10" s="3">
        <v>20.86</v>
      </c>
      <c r="D10" s="3">
        <v>100</v>
      </c>
      <c r="E10" s="4">
        <f t="shared" si="0"/>
        <v>2086</v>
      </c>
      <c r="F10" s="5">
        <f t="shared" si="1"/>
        <v>3475.5</v>
      </c>
      <c r="G10" s="10">
        <f t="shared" si="2"/>
        <v>-1923.5909499999998</v>
      </c>
      <c r="H10" s="11">
        <f t="shared" si="3"/>
        <v>-1343.59951</v>
      </c>
      <c r="I10" s="11">
        <f t="shared" si="4"/>
        <v>-836.10699999999997</v>
      </c>
      <c r="J10" s="12">
        <f t="shared" si="5"/>
        <v>-111.11769999999979</v>
      </c>
      <c r="K10" s="8"/>
      <c r="L10" s="42"/>
      <c r="M10" s="42"/>
    </row>
    <row r="11" spans="1:14">
      <c r="A11" s="23" t="s">
        <v>28</v>
      </c>
      <c r="B11" s="3">
        <v>281.5</v>
      </c>
      <c r="C11" s="3">
        <v>20.91</v>
      </c>
      <c r="D11" s="3">
        <v>150</v>
      </c>
      <c r="E11" s="4">
        <f t="shared" si="0"/>
        <v>3136.5</v>
      </c>
      <c r="F11" s="5">
        <f t="shared" si="1"/>
        <v>4222.5</v>
      </c>
      <c r="G11" s="10">
        <f t="shared" si="2"/>
        <v>-1631.6396249999998</v>
      </c>
      <c r="H11" s="11">
        <f t="shared" si="3"/>
        <v>-925.29982500000006</v>
      </c>
      <c r="I11" s="11">
        <f t="shared" si="4"/>
        <v>-307.25250000000051</v>
      </c>
      <c r="J11" s="12">
        <f t="shared" si="5"/>
        <v>575.67224999999962</v>
      </c>
      <c r="K11" s="8"/>
      <c r="L11" s="42"/>
      <c r="M11" s="42"/>
    </row>
    <row r="12" spans="1:14">
      <c r="A12" s="23" t="s">
        <v>30</v>
      </c>
      <c r="B12" s="3">
        <v>310.7</v>
      </c>
      <c r="C12" s="3">
        <v>17.440000000000001</v>
      </c>
      <c r="D12" s="3">
        <v>104</v>
      </c>
      <c r="E12" s="4">
        <f t="shared" si="0"/>
        <v>1813.7600000000002</v>
      </c>
      <c r="F12" s="5">
        <f t="shared" si="1"/>
        <v>4660.5</v>
      </c>
      <c r="G12" s="10">
        <f t="shared" si="2"/>
        <v>-905.03479999999945</v>
      </c>
      <c r="H12" s="11">
        <f t="shared" si="3"/>
        <v>-254.80184000000008</v>
      </c>
      <c r="I12" s="11">
        <f t="shared" si="4"/>
        <v>314.15200000000004</v>
      </c>
      <c r="J12" s="12">
        <f t="shared" si="5"/>
        <v>1126.9431999999997</v>
      </c>
      <c r="K12" s="8"/>
      <c r="L12" s="42"/>
      <c r="M12" s="42"/>
    </row>
    <row r="13" spans="1:14">
      <c r="A13" s="23" t="s">
        <v>31</v>
      </c>
      <c r="B13" s="3">
        <v>288.10000000000002</v>
      </c>
      <c r="C13" s="3">
        <v>19.600000000000001</v>
      </c>
      <c r="D13" s="3">
        <v>104</v>
      </c>
      <c r="E13" s="4">
        <f t="shared" si="0"/>
        <v>2038.4</v>
      </c>
      <c r="F13" s="5">
        <f t="shared" si="1"/>
        <v>4321.5</v>
      </c>
      <c r="G13" s="10">
        <f t="shared" si="2"/>
        <v>-838.78099999999813</v>
      </c>
      <c r="H13" s="11">
        <f t="shared" si="3"/>
        <v>-161.16979999999785</v>
      </c>
      <c r="I13" s="11">
        <f t="shared" si="4"/>
        <v>431.74000000000342</v>
      </c>
      <c r="J13" s="12">
        <f t="shared" si="5"/>
        <v>1278.7540000000026</v>
      </c>
      <c r="K13" s="8"/>
      <c r="L13" s="42"/>
      <c r="M13" s="42"/>
    </row>
    <row r="14" spans="1:14">
      <c r="A14" s="23" t="s">
        <v>29</v>
      </c>
      <c r="B14" s="3">
        <v>252</v>
      </c>
      <c r="C14" s="3">
        <v>23.98</v>
      </c>
      <c r="D14" s="3">
        <v>104</v>
      </c>
      <c r="E14" s="4">
        <f t="shared" si="0"/>
        <v>2493.92</v>
      </c>
      <c r="F14" s="5">
        <f t="shared" si="1"/>
        <v>3780</v>
      </c>
      <c r="G14" s="10">
        <f t="shared" si="2"/>
        <v>-789.14599999999973</v>
      </c>
      <c r="H14" s="11">
        <f t="shared" si="3"/>
        <v>-63.990799999999581</v>
      </c>
      <c r="I14" s="11">
        <f t="shared" si="4"/>
        <v>570.52000000000044</v>
      </c>
      <c r="J14" s="12">
        <f t="shared" si="5"/>
        <v>1476.9639999999999</v>
      </c>
      <c r="K14" s="8"/>
      <c r="L14" s="42"/>
      <c r="M14" s="42"/>
    </row>
    <row r="15" spans="1:14" ht="15.75" thickBot="1">
      <c r="A15" s="23" t="s">
        <v>32</v>
      </c>
      <c r="B15" s="3">
        <v>224.4</v>
      </c>
      <c r="C15" s="3">
        <v>28.3</v>
      </c>
      <c r="D15" s="24">
        <v>104</v>
      </c>
      <c r="E15" s="25">
        <f t="shared" si="0"/>
        <v>2943.2000000000003</v>
      </c>
      <c r="F15" s="26">
        <f t="shared" si="1"/>
        <v>3366</v>
      </c>
      <c r="G15" s="27">
        <f t="shared" si="2"/>
        <v>-846.28700000000026</v>
      </c>
      <c r="H15" s="28">
        <f t="shared" si="3"/>
        <v>-84.224599999999555</v>
      </c>
      <c r="I15" s="28">
        <f t="shared" si="4"/>
        <v>582.58000000000175</v>
      </c>
      <c r="J15" s="29">
        <f t="shared" si="5"/>
        <v>1535.1580000000013</v>
      </c>
      <c r="K15" s="9"/>
      <c r="L15" s="42"/>
      <c r="M15" s="42"/>
    </row>
    <row r="16" spans="1:14" ht="15.75" thickBot="1">
      <c r="A16" s="80" t="s">
        <v>19</v>
      </c>
      <c r="B16" s="81"/>
      <c r="C16" s="81"/>
      <c r="D16" s="81"/>
      <c r="E16" s="78" t="s">
        <v>18</v>
      </c>
      <c r="F16" s="78"/>
      <c r="G16" s="78"/>
      <c r="H16" s="78"/>
      <c r="I16" s="78"/>
      <c r="J16" s="79"/>
      <c r="K16" s="7"/>
      <c r="L16" s="42"/>
      <c r="M16" s="42"/>
    </row>
    <row r="17" spans="1:13" ht="15.75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2"/>
    </row>
    <row r="18" spans="1:13" ht="15.75" thickBot="1">
      <c r="A18" s="92"/>
      <c r="B18" s="93"/>
      <c r="C18" s="94"/>
      <c r="D18" s="76" t="s">
        <v>25</v>
      </c>
      <c r="E18" s="77"/>
      <c r="F18" s="38">
        <v>20</v>
      </c>
      <c r="G18" s="32" t="s">
        <v>20</v>
      </c>
      <c r="H18" s="33" t="s">
        <v>21</v>
      </c>
      <c r="I18" s="34" t="s">
        <v>22</v>
      </c>
      <c r="J18" s="35" t="s">
        <v>23</v>
      </c>
      <c r="K18" s="42"/>
      <c r="L18" s="42"/>
      <c r="M18" s="42"/>
    </row>
    <row r="19" spans="1:13">
      <c r="A19" s="101"/>
      <c r="B19" s="102"/>
      <c r="C19" s="102"/>
      <c r="D19" s="102"/>
      <c r="E19" s="103"/>
      <c r="F19" s="39" t="str">
        <f>IF(A8&gt;"",A8,"")</f>
        <v>Top FK</v>
      </c>
      <c r="G19" s="36">
        <f>IF(A8&gt;"",(B8*C8*$G$6*$F$18)-(E8+K8+$A$4),"")</f>
        <v>-2298.2880999999979</v>
      </c>
      <c r="H19" s="11">
        <f>IF(A8&gt;"",(B8*C8*$H$6*$F$18)-(E8+K8+$A$4),"")</f>
        <v>-1242.7669800000003</v>
      </c>
      <c r="I19" s="11">
        <f>IF(A8&gt;"",(B8*C8*$I$6*$F$18)-(E8+K8+$A$4),"")</f>
        <v>-319.18599999999788</v>
      </c>
      <c r="J19" s="12">
        <f>IF(A8&gt;"",(B8*C8*$J$6*$F$18)-(E8+K8+$A$4),"")</f>
        <v>1000.215400000001</v>
      </c>
      <c r="K19" s="42"/>
      <c r="L19" s="42"/>
      <c r="M19" s="42"/>
    </row>
    <row r="20" spans="1:13">
      <c r="A20" s="95"/>
      <c r="B20" s="96"/>
      <c r="C20" s="96"/>
      <c r="D20" s="96"/>
      <c r="E20" s="97"/>
      <c r="F20" s="40" t="str">
        <f t="shared" ref="F20:F26" si="6">IF(A9&gt;"",A9,"")</f>
        <v>TOP VRK</v>
      </c>
      <c r="G20" s="36">
        <f t="shared" ref="G20:G26" si="7">IF(A9&gt;"",(B9*C9*$G$6*$F$18)-(E9+K9+$A$4),"")</f>
        <v>-9599.1125000000011</v>
      </c>
      <c r="H20" s="11">
        <f t="shared" ref="H20:H26" si="8">IF(A9&gt;"",(B9*C9*$H$6*$F$18)-(E9+K9+$A$4),"")</f>
        <v>-8497.8525000000009</v>
      </c>
      <c r="I20" s="11">
        <f t="shared" ref="I20:I26" si="9">IF(A9&gt;"",(B9*C9*$I$6*$F$18)-(E9+K9+$A$4),"")</f>
        <v>-7534.2500000000018</v>
      </c>
      <c r="J20" s="12">
        <f t="shared" ref="J20:J26" si="10">IF(A9&gt;"",(B9*C9*$J$6*$F$18)-(E9+K9+$A$4),"")</f>
        <v>-6157.6750000000011</v>
      </c>
      <c r="K20" s="42"/>
      <c r="L20" s="42"/>
      <c r="M20" s="42"/>
    </row>
    <row r="21" spans="1:13">
      <c r="A21" s="95"/>
      <c r="B21" s="96"/>
      <c r="C21" s="96"/>
      <c r="D21" s="96"/>
      <c r="E21" s="97"/>
      <c r="F21" s="40" t="str">
        <f t="shared" si="6"/>
        <v>Billig VRK</v>
      </c>
      <c r="G21" s="36">
        <f t="shared" si="7"/>
        <v>130.54539999999906</v>
      </c>
      <c r="H21" s="11">
        <f t="shared" si="8"/>
        <v>903.86731999999938</v>
      </c>
      <c r="I21" s="11">
        <f t="shared" si="9"/>
        <v>1580.5239999999994</v>
      </c>
      <c r="J21" s="12">
        <f t="shared" si="10"/>
        <v>2547.1764000000003</v>
      </c>
      <c r="K21" s="42"/>
      <c r="L21" s="42"/>
      <c r="M21" s="42"/>
    </row>
    <row r="22" spans="1:13">
      <c r="A22" s="95"/>
      <c r="B22" s="96"/>
      <c r="C22" s="96"/>
      <c r="D22" s="96"/>
      <c r="E22" s="97"/>
      <c r="F22" s="40" t="str">
        <f t="shared" si="6"/>
        <v>Standard FK 21m²</v>
      </c>
      <c r="G22" s="36">
        <f t="shared" si="7"/>
        <v>869.98049999999967</v>
      </c>
      <c r="H22" s="11">
        <f t="shared" si="8"/>
        <v>1811.7669000000005</v>
      </c>
      <c r="I22" s="11">
        <f t="shared" si="9"/>
        <v>2635.83</v>
      </c>
      <c r="J22" s="12">
        <f t="shared" si="10"/>
        <v>3813.0630000000001</v>
      </c>
      <c r="K22" s="42"/>
      <c r="L22" s="42"/>
      <c r="M22" s="42"/>
    </row>
    <row r="23" spans="1:13">
      <c r="A23" s="95"/>
      <c r="B23" s="96"/>
      <c r="C23" s="96"/>
      <c r="D23" s="96"/>
      <c r="E23" s="97"/>
      <c r="F23" s="40" t="str">
        <f t="shared" si="6"/>
        <v>Billig FK 17,4m²</v>
      </c>
      <c r="G23" s="36">
        <f t="shared" si="7"/>
        <v>1397.8736000000008</v>
      </c>
      <c r="H23" s="11">
        <f t="shared" si="8"/>
        <v>2264.85088</v>
      </c>
      <c r="I23" s="11">
        <f t="shared" si="9"/>
        <v>3023.4560000000001</v>
      </c>
      <c r="J23" s="12">
        <f t="shared" si="10"/>
        <v>4107.1775999999991</v>
      </c>
      <c r="K23" s="42"/>
      <c r="L23" s="42"/>
      <c r="M23" s="42"/>
    </row>
    <row r="24" spans="1:13">
      <c r="A24" s="95"/>
      <c r="B24" s="96"/>
      <c r="C24" s="96"/>
      <c r="D24" s="96"/>
      <c r="E24" s="97"/>
      <c r="F24" s="40" t="str">
        <f t="shared" si="6"/>
        <v>Billig FK 19,6m²</v>
      </c>
      <c r="G24" s="36">
        <f t="shared" si="7"/>
        <v>1561.0920000000024</v>
      </c>
      <c r="H24" s="11">
        <f t="shared" si="8"/>
        <v>2464.5736000000034</v>
      </c>
      <c r="I24" s="11">
        <f t="shared" si="9"/>
        <v>3255.1200000000044</v>
      </c>
      <c r="J24" s="12">
        <f t="shared" si="10"/>
        <v>4384.4720000000034</v>
      </c>
      <c r="K24" s="42"/>
      <c r="L24" s="42"/>
      <c r="M24" s="42"/>
    </row>
    <row r="25" spans="1:13">
      <c r="A25" s="95"/>
      <c r="B25" s="96"/>
      <c r="C25" s="96"/>
      <c r="D25" s="96"/>
      <c r="E25" s="97"/>
      <c r="F25" s="40" t="str">
        <f t="shared" si="6"/>
        <v>Billig FK 24m²</v>
      </c>
      <c r="G25" s="36">
        <f t="shared" si="7"/>
        <v>1779.112000000001</v>
      </c>
      <c r="H25" s="11">
        <f t="shared" si="8"/>
        <v>2745.9856</v>
      </c>
      <c r="I25" s="11">
        <f t="shared" si="9"/>
        <v>3592.0000000000018</v>
      </c>
      <c r="J25" s="12">
        <f t="shared" si="10"/>
        <v>4800.5919999999987</v>
      </c>
      <c r="K25" s="42"/>
      <c r="L25" s="42"/>
      <c r="M25" s="42"/>
    </row>
    <row r="26" spans="1:13" ht="15.75" thickBot="1">
      <c r="A26" s="98"/>
      <c r="B26" s="99"/>
      <c r="C26" s="99"/>
      <c r="D26" s="99"/>
      <c r="E26" s="100"/>
      <c r="F26" s="6" t="str">
        <f t="shared" si="6"/>
        <v>Billig FK 28,3m²</v>
      </c>
      <c r="G26" s="37">
        <f t="shared" si="7"/>
        <v>1852.6840000000011</v>
      </c>
      <c r="H26" s="30">
        <f t="shared" si="8"/>
        <v>2868.7672000000002</v>
      </c>
      <c r="I26" s="30">
        <f t="shared" si="9"/>
        <v>3757.840000000002</v>
      </c>
      <c r="J26" s="31">
        <f t="shared" si="10"/>
        <v>5027.9440000000013</v>
      </c>
      <c r="K26" s="42"/>
      <c r="L26" s="42"/>
      <c r="M26" s="42"/>
    </row>
    <row r="27" spans="1:13">
      <c r="A27" s="47"/>
      <c r="B27" s="47"/>
      <c r="C27" s="47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>
      <c r="A28" s="47"/>
      <c r="B28" s="47"/>
      <c r="C28" s="47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>
      <c r="K35" s="42"/>
      <c r="L35" s="42"/>
      <c r="M35" s="42"/>
    </row>
  </sheetData>
  <mergeCells count="20">
    <mergeCell ref="A21:E22"/>
    <mergeCell ref="A23:E24"/>
    <mergeCell ref="A25:E26"/>
    <mergeCell ref="A19:E20"/>
    <mergeCell ref="D18:E18"/>
    <mergeCell ref="E16:J16"/>
    <mergeCell ref="A16:D16"/>
    <mergeCell ref="G3:J4"/>
    <mergeCell ref="F3:F4"/>
    <mergeCell ref="F5:F6"/>
    <mergeCell ref="A18:C18"/>
    <mergeCell ref="K3:K7"/>
    <mergeCell ref="H1:K2"/>
    <mergeCell ref="A6:B6"/>
    <mergeCell ref="A3:B3"/>
    <mergeCell ref="A4:B4"/>
    <mergeCell ref="A2:G2"/>
    <mergeCell ref="A1:G1"/>
    <mergeCell ref="C3:E6"/>
    <mergeCell ref="A5:B5"/>
  </mergeCells>
  <conditionalFormatting sqref="G8:J15 G19:J26">
    <cfRule type="cellIs" dxfId="0" priority="3" operator="lessThan">
      <formula>0</formula>
    </cfRule>
    <cfRule type="cellIs" dxfId="1" priority="2" operator="greaterThan">
      <formula>0</formula>
    </cfRule>
    <cfRule type="cellIs" dxfId="2" priority="1" operator="greaterThan">
      <formula>1000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Medion</dc:creator>
  <cp:lastModifiedBy>Medion</cp:lastModifiedBy>
  <dcterms:created xsi:type="dcterms:W3CDTF">2013-09-25T11:31:10Z</dcterms:created>
  <dcterms:modified xsi:type="dcterms:W3CDTF">2014-02-07T23:10:10Z</dcterms:modified>
</cp:coreProperties>
</file>